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Example" sheetId="2" r:id="rId1"/>
    <sheet name="MegaStat Output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B28" i="2" l="1"/>
  <c r="C21" i="2"/>
  <c r="J14" i="2"/>
  <c r="I14" i="2"/>
  <c r="K9" i="2" s="1"/>
  <c r="J13" i="2"/>
  <c r="I13" i="2"/>
  <c r="L12" i="2"/>
  <c r="L11" i="2"/>
  <c r="L10" i="2"/>
  <c r="L9" i="2"/>
  <c r="L8" i="2"/>
  <c r="L7" i="2"/>
  <c r="L6" i="2"/>
  <c r="L5" i="2"/>
  <c r="L4" i="2"/>
  <c r="L3" i="2"/>
  <c r="L2" i="2"/>
  <c r="N9" i="2" l="1"/>
  <c r="M9" i="2"/>
  <c r="L13" i="2"/>
  <c r="K10" i="2"/>
  <c r="N10" i="2" s="1"/>
  <c r="K11" i="2"/>
  <c r="N11" i="2" s="1"/>
  <c r="K12" i="2"/>
  <c r="N12" i="2" s="1"/>
  <c r="K2" i="2"/>
  <c r="N2" i="2" s="1"/>
  <c r="K3" i="2"/>
  <c r="N3" i="2" s="1"/>
  <c r="K4" i="2"/>
  <c r="N4" i="2" s="1"/>
  <c r="K5" i="2"/>
  <c r="N5" i="2" s="1"/>
  <c r="K6" i="2"/>
  <c r="N6" i="2" s="1"/>
  <c r="K7" i="2"/>
  <c r="N7" i="2" s="1"/>
  <c r="K8" i="2"/>
  <c r="N8" i="2" s="1"/>
  <c r="M2" i="2"/>
  <c r="M6" i="2"/>
  <c r="M8" i="2"/>
  <c r="M11" i="2"/>
  <c r="M10" i="2" l="1"/>
  <c r="M12" i="2"/>
  <c r="M7" i="2"/>
  <c r="M5" i="2"/>
  <c r="K13" i="2"/>
  <c r="M3" i="2"/>
  <c r="N13" i="2"/>
  <c r="M4" i="2"/>
  <c r="M13" i="2" l="1"/>
  <c r="B38" i="2" s="1"/>
  <c r="C39" i="2" s="1"/>
</calcChain>
</file>

<file path=xl/sharedStrings.xml><?xml version="1.0" encoding="utf-8"?>
<sst xmlns="http://schemas.openxmlformats.org/spreadsheetml/2006/main" count="53" uniqueCount="50">
  <si>
    <t>Service Call</t>
  </si>
  <si>
    <t># Copiers Serviced (X)</t>
  </si>
  <si>
    <t># Minutes Required (Y)</t>
  </si>
  <si>
    <r>
      <t>X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- Mean</t>
    </r>
  </si>
  <si>
    <r>
      <t>Y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- Mean</t>
    </r>
  </si>
  <si>
    <r>
      <t>(X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Mean)(Y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- Mean)</t>
    </r>
  </si>
  <si>
    <r>
      <t>(X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- Mean)</t>
    </r>
    <r>
      <rPr>
        <vertAlign val="superscript"/>
        <sz val="11"/>
        <color theme="1"/>
        <rFont val="Calibri"/>
        <family val="2"/>
        <scheme val="minor"/>
      </rPr>
      <t>2</t>
    </r>
  </si>
  <si>
    <t>Sum</t>
  </si>
  <si>
    <t>Mean</t>
  </si>
  <si>
    <t>This scatter plot shows that this data has a strong positive correlation, meaning that as the number of copiers serviced increased, so does the number of minutes required to service them.</t>
  </si>
  <si>
    <t>Correlation Coefficient:</t>
  </si>
  <si>
    <t xml:space="preserve">This sample of 11 data points yields a correlation of 0.9952.  This correlation coefficient shows that there is, in fact, a strong positive linear relationship between number of copiers serviced and the number of minutes required to service them.  </t>
  </si>
  <si>
    <t>D.F. = 11 - 2 = 9</t>
  </si>
  <si>
    <t>Critical Score = 2.262</t>
  </si>
  <si>
    <t>R (0.05) =</t>
  </si>
  <si>
    <t>0.9952 &gt; 0.6020, conclude this is a significant correlation, as number of copiers serviced increased, the number of minutes required increases.</t>
  </si>
  <si>
    <t>This example uses bivariate regression because there are two variables being examined simultaneously (# of copiers serviced &amp; # of minutes required).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</si>
  <si>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0.990</t>
    </r>
  </si>
  <si>
    <t>r = 0.995</t>
  </si>
  <si>
    <t>Standard Error = 4.615</t>
  </si>
  <si>
    <t>Fitted Slope:</t>
  </si>
  <si>
    <t>Fitted Interception:</t>
  </si>
  <si>
    <t>Regression Equation:</t>
  </si>
  <si>
    <r>
      <rPr>
        <sz val="11"/>
        <color theme="1"/>
        <rFont val="Calibri"/>
        <family val="2"/>
      </rPr>
      <t>ŷ = 11.46 + (24.6)(x</t>
    </r>
    <r>
      <rPr>
        <vertAlign val="sub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>)</t>
    </r>
  </si>
  <si>
    <t>Intercept</t>
  </si>
  <si>
    <t>95% upper</t>
  </si>
  <si>
    <t>95% lower</t>
  </si>
  <si>
    <t>p-value</t>
  </si>
  <si>
    <t xml:space="preserve">   t (df=9)</t>
  </si>
  <si>
    <t xml:space="preserve">std. error </t>
  </si>
  <si>
    <t xml:space="preserve"> coefficients</t>
  </si>
  <si>
    <t>variables</t>
  </si>
  <si>
    <t>confidence interval</t>
  </si>
  <si>
    <t>Regression output</t>
  </si>
  <si>
    <t>Total</t>
  </si>
  <si>
    <t>Residual</t>
  </si>
  <si>
    <t>Regression</t>
  </si>
  <si>
    <t>F</t>
  </si>
  <si>
    <t>MS</t>
  </si>
  <si>
    <t xml:space="preserve">df  </t>
  </si>
  <si>
    <t xml:space="preserve">SS  </t>
  </si>
  <si>
    <t>Source</t>
  </si>
  <si>
    <t>ANOVA table</t>
  </si>
  <si>
    <t xml:space="preserve">Dep. Var. </t>
  </si>
  <si>
    <t xml:space="preserve">Std. Error  </t>
  </si>
  <si>
    <t xml:space="preserve">k  </t>
  </si>
  <si>
    <t xml:space="preserve">r  </t>
  </si>
  <si>
    <t xml:space="preserve">n  </t>
  </si>
  <si>
    <t xml:space="preserve">r² </t>
  </si>
  <si>
    <t>Regression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</si>
</sst>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"/>
    <numFmt numFmtId="165" formatCode="\ 0.000\ ;\ \-0.000\ "/>
    <numFmt numFmtId="166" formatCode="#,##0.0000\ ;\-#,##0.0000\ "/>
    <numFmt numFmtId="167" formatCode="#,##0.0000\ ;\-#,##0.0000\ \ "/>
    <numFmt numFmtId="168" formatCode=".0000"/>
    <numFmt numFmtId="169" formatCode="0\ \ \ "/>
    <numFmt numFmtId="170" formatCode="\ #,##0.0000\ ;\-#,##0.0000\ \ "/>
    <numFmt numFmtId="171" formatCode="0.000\ ;\-0.000\ "/>
    <numFmt numFmtId="172" formatCode="0\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1" xfId="0" applyBorder="1"/>
    <xf numFmtId="164" fontId="0" fillId="0" borderId="2" xfId="0" applyNumberFormat="1" applyBorder="1"/>
    <xf numFmtId="0" fontId="1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/>
    <xf numFmtId="165" fontId="6" fillId="0" borderId="0" xfId="0" applyNumberFormat="1" applyFont="1"/>
    <xf numFmtId="166" fontId="6" fillId="0" borderId="3" xfId="0" applyNumberFormat="1" applyFont="1" applyBorder="1"/>
    <xf numFmtId="11" fontId="6" fillId="2" borderId="3" xfId="0" applyNumberFormat="1" applyFont="1" applyFill="1" applyBorder="1"/>
    <xf numFmtId="165" fontId="6" fillId="0" borderId="3" xfId="0" applyNumberFormat="1" applyFont="1" applyBorder="1"/>
    <xf numFmtId="167" fontId="6" fillId="0" borderId="3" xfId="0" applyNumberFormat="1" applyFont="1" applyBorder="1"/>
    <xf numFmtId="0" fontId="6" fillId="2" borderId="3" xfId="0" applyFont="1" applyFill="1" applyBorder="1" applyAlignment="1">
      <alignment horizontal="right"/>
    </xf>
    <xf numFmtId="166" fontId="6" fillId="0" borderId="0" xfId="0" applyNumberFormat="1" applyFont="1"/>
    <xf numFmtId="168" fontId="6" fillId="2" borderId="0" xfId="0" applyNumberFormat="1" applyFont="1" applyFill="1"/>
    <xf numFmtId="167" fontId="6" fillId="0" borderId="0" xfId="0" applyNumberFormat="1" applyFont="1"/>
    <xf numFmtId="0" fontId="6" fillId="2" borderId="0" xfId="0" applyFont="1" applyFill="1" applyAlignment="1">
      <alignment horizontal="right"/>
    </xf>
    <xf numFmtId="0" fontId="7" fillId="0" borderId="4" xfId="0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5" xfId="0" applyFont="1" applyBorder="1"/>
    <xf numFmtId="169" fontId="6" fillId="0" borderId="5" xfId="0" applyNumberFormat="1" applyFont="1" applyBorder="1" applyAlignment="1">
      <alignment horizontal="right"/>
    </xf>
    <xf numFmtId="170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1" fontId="6" fillId="2" borderId="0" xfId="0" applyNumberFormat="1" applyFont="1" applyFill="1"/>
    <xf numFmtId="2" fontId="6" fillId="0" borderId="0" xfId="0" applyNumberFormat="1" applyFont="1"/>
    <xf numFmtId="169" fontId="7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171" fontId="6" fillId="0" borderId="0" xfId="0" applyNumberFormat="1" applyFont="1" applyAlignment="1">
      <alignment horizontal="left"/>
    </xf>
    <xf numFmtId="171" fontId="6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left"/>
    </xf>
    <xf numFmtId="0" fontId="10" fillId="0" borderId="0" xfId="0" applyFont="1"/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'[1]Problem #1'!$J$1</c:f>
              <c:strCache>
                <c:ptCount val="1"/>
                <c:pt idx="0">
                  <c:v># Minutes Required (Y)</c:v>
                </c:pt>
              </c:strCache>
            </c:strRef>
          </c:tx>
          <c:spPr>
            <a:ln w="28575">
              <a:noFill/>
            </a:ln>
          </c:spPr>
          <c:xVal>
            <c:numRef>
              <c:f>'[1]Problem #1'!$I$2:$I$12</c:f>
              <c:numCache>
                <c:formatCode>General</c:formatCode>
                <c:ptCount val="11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</c:numCache>
            </c:numRef>
          </c:xVal>
          <c:yVal>
            <c:numRef>
              <c:f>'[1]Problem #1'!$J$2:$J$12</c:f>
              <c:numCache>
                <c:formatCode>General</c:formatCode>
                <c:ptCount val="11"/>
                <c:pt idx="0">
                  <c:v>109</c:v>
                </c:pt>
                <c:pt idx="1">
                  <c:v>58</c:v>
                </c:pt>
                <c:pt idx="2">
                  <c:v>138</c:v>
                </c:pt>
                <c:pt idx="3">
                  <c:v>189</c:v>
                </c:pt>
                <c:pt idx="4">
                  <c:v>37</c:v>
                </c:pt>
                <c:pt idx="5">
                  <c:v>82</c:v>
                </c:pt>
                <c:pt idx="6">
                  <c:v>103</c:v>
                </c:pt>
                <c:pt idx="7">
                  <c:v>134</c:v>
                </c:pt>
                <c:pt idx="8">
                  <c:v>68</c:v>
                </c:pt>
                <c:pt idx="9">
                  <c:v>112</c:v>
                </c:pt>
                <c:pt idx="10">
                  <c:v>154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30688"/>
        <c:axId val="143382016"/>
      </c:scatterChart>
      <c:valAx>
        <c:axId val="14333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Copiers Serviced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382016"/>
        <c:crosses val="autoZero"/>
        <c:crossBetween val="midCat"/>
      </c:valAx>
      <c:valAx>
        <c:axId val="143382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Minutes Required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330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66675</xdr:rowOff>
    </xdr:from>
    <xdr:to>
      <xdr:col>5</xdr:col>
      <xdr:colOff>361950</xdr:colOff>
      <xdr:row>15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BA%20Program/MBA%20Summer%20Semester/MBA%20611_Stats/DeVoss_A_MBA611_HW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blem #1"/>
      <sheetName val="Problem #2"/>
      <sheetName val="Problem #2's Output"/>
    </sheetNames>
    <sheetDataSet>
      <sheetData sheetId="0">
        <row r="1">
          <cell r="J1" t="str">
            <v># Minutes Required (Y)</v>
          </cell>
        </row>
        <row r="2">
          <cell r="I2">
            <v>4</v>
          </cell>
          <cell r="J2">
            <v>109</v>
          </cell>
        </row>
        <row r="3">
          <cell r="I3">
            <v>2</v>
          </cell>
          <cell r="J3">
            <v>58</v>
          </cell>
        </row>
        <row r="4">
          <cell r="I4">
            <v>5</v>
          </cell>
          <cell r="J4">
            <v>138</v>
          </cell>
        </row>
        <row r="5">
          <cell r="I5">
            <v>7</v>
          </cell>
          <cell r="J5">
            <v>189</v>
          </cell>
        </row>
        <row r="6">
          <cell r="I6">
            <v>1</v>
          </cell>
          <cell r="J6">
            <v>37</v>
          </cell>
        </row>
        <row r="7">
          <cell r="I7">
            <v>3</v>
          </cell>
          <cell r="J7">
            <v>82</v>
          </cell>
        </row>
        <row r="8">
          <cell r="I8">
            <v>4</v>
          </cell>
          <cell r="J8">
            <v>103</v>
          </cell>
        </row>
        <row r="9">
          <cell r="I9">
            <v>5</v>
          </cell>
          <cell r="J9">
            <v>134</v>
          </cell>
        </row>
        <row r="10">
          <cell r="I10">
            <v>2</v>
          </cell>
          <cell r="J10">
            <v>68</v>
          </cell>
        </row>
        <row r="11">
          <cell r="I11">
            <v>4</v>
          </cell>
          <cell r="J11">
            <v>112</v>
          </cell>
        </row>
        <row r="12">
          <cell r="I12">
            <v>6</v>
          </cell>
          <cell r="J12">
            <v>154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workbookViewId="0">
      <selection activeCell="J17" sqref="J17"/>
    </sheetView>
  </sheetViews>
  <sheetFormatPr defaultRowHeight="15" x14ac:dyDescent="0.25"/>
  <cols>
    <col min="1" max="1" width="19.85546875" bestFit="1" customWidth="1"/>
    <col min="8" max="8" width="11.140625" bestFit="1" customWidth="1"/>
    <col min="9" max="9" width="13.42578125" customWidth="1"/>
    <col min="10" max="10" width="13" customWidth="1"/>
    <col min="11" max="11" width="12.5703125" customWidth="1"/>
    <col min="12" max="12" width="12" customWidth="1"/>
    <col min="13" max="13" width="22.28515625" customWidth="1"/>
    <col min="14" max="14" width="12.5703125" customWidth="1"/>
  </cols>
  <sheetData>
    <row r="1" spans="1:14" ht="30" x14ac:dyDescent="0.25">
      <c r="A1" s="11"/>
      <c r="B1" s="12"/>
      <c r="H1" s="1" t="s">
        <v>0</v>
      </c>
      <c r="I1" s="2" t="s">
        <v>1</v>
      </c>
      <c r="J1" s="2" t="s">
        <v>2</v>
      </c>
      <c r="K1" s="1" t="s">
        <v>3</v>
      </c>
      <c r="L1" s="1" t="s">
        <v>4</v>
      </c>
      <c r="M1" s="3" t="s">
        <v>5</v>
      </c>
      <c r="N1" s="1" t="s">
        <v>6</v>
      </c>
    </row>
    <row r="2" spans="1:14" x14ac:dyDescent="0.25">
      <c r="H2" s="4">
        <v>1</v>
      </c>
      <c r="I2" s="4">
        <v>4</v>
      </c>
      <c r="J2" s="4">
        <v>109</v>
      </c>
      <c r="K2" s="5">
        <f t="shared" ref="K2:K12" si="0">I2-$I$14</f>
        <v>9.0909090909090828E-2</v>
      </c>
      <c r="L2" s="5">
        <f t="shared" ref="L2:L12" si="1">J2-$J$14</f>
        <v>1.3636363636363598</v>
      </c>
      <c r="M2" s="6">
        <f>K2*L2</f>
        <v>0.12396694214875986</v>
      </c>
      <c r="N2" s="5">
        <f>K2^2</f>
        <v>8.26446280991734E-3</v>
      </c>
    </row>
    <row r="3" spans="1:14" x14ac:dyDescent="0.25">
      <c r="H3" s="4">
        <v>2</v>
      </c>
      <c r="I3" s="4">
        <v>2</v>
      </c>
      <c r="J3" s="4">
        <v>58</v>
      </c>
      <c r="K3" s="5">
        <f t="shared" si="0"/>
        <v>-1.9090909090909092</v>
      </c>
      <c r="L3" s="5">
        <f t="shared" si="1"/>
        <v>-49.63636363636364</v>
      </c>
      <c r="M3" s="6">
        <f t="shared" ref="M3:M12" si="2">K3*L3</f>
        <v>94.760330578512409</v>
      </c>
      <c r="N3" s="5">
        <f t="shared" ref="N3:N12" si="3">K3^2</f>
        <v>3.6446280991735542</v>
      </c>
    </row>
    <row r="4" spans="1:14" x14ac:dyDescent="0.25">
      <c r="H4" s="4">
        <v>3</v>
      </c>
      <c r="I4" s="4">
        <v>5</v>
      </c>
      <c r="J4" s="4">
        <v>138</v>
      </c>
      <c r="K4" s="5">
        <f t="shared" si="0"/>
        <v>1.0909090909090908</v>
      </c>
      <c r="L4" s="5">
        <f t="shared" si="1"/>
        <v>30.36363636363636</v>
      </c>
      <c r="M4" s="6">
        <f t="shared" si="2"/>
        <v>33.123966942148755</v>
      </c>
      <c r="N4" s="5">
        <f t="shared" si="3"/>
        <v>1.190082644628099</v>
      </c>
    </row>
    <row r="5" spans="1:14" x14ac:dyDescent="0.25">
      <c r="H5" s="4">
        <v>4</v>
      </c>
      <c r="I5" s="4">
        <v>7</v>
      </c>
      <c r="J5" s="4">
        <v>189</v>
      </c>
      <c r="K5" s="5">
        <f t="shared" si="0"/>
        <v>3.0909090909090908</v>
      </c>
      <c r="L5" s="5">
        <f t="shared" si="1"/>
        <v>81.36363636363636</v>
      </c>
      <c r="M5" s="6">
        <f t="shared" si="2"/>
        <v>251.48760330578511</v>
      </c>
      <c r="N5" s="5">
        <f t="shared" si="3"/>
        <v>9.5537190082644621</v>
      </c>
    </row>
    <row r="6" spans="1:14" x14ac:dyDescent="0.25">
      <c r="H6" s="4">
        <v>5</v>
      </c>
      <c r="I6" s="4">
        <v>1</v>
      </c>
      <c r="J6" s="4">
        <v>37</v>
      </c>
      <c r="K6" s="5">
        <f t="shared" si="0"/>
        <v>-2.9090909090909092</v>
      </c>
      <c r="L6" s="5">
        <f t="shared" si="1"/>
        <v>-70.63636363636364</v>
      </c>
      <c r="M6" s="6">
        <f t="shared" si="2"/>
        <v>205.48760330578514</v>
      </c>
      <c r="N6" s="5">
        <f t="shared" si="3"/>
        <v>8.4628099173553721</v>
      </c>
    </row>
    <row r="7" spans="1:14" x14ac:dyDescent="0.25">
      <c r="H7" s="4">
        <v>6</v>
      </c>
      <c r="I7" s="4">
        <v>3</v>
      </c>
      <c r="J7" s="4">
        <v>82</v>
      </c>
      <c r="K7" s="5">
        <f t="shared" si="0"/>
        <v>-0.90909090909090917</v>
      </c>
      <c r="L7" s="5">
        <f t="shared" si="1"/>
        <v>-25.63636363636364</v>
      </c>
      <c r="M7" s="6">
        <f t="shared" si="2"/>
        <v>23.305785123966949</v>
      </c>
      <c r="N7" s="5">
        <f t="shared" si="3"/>
        <v>0.82644628099173567</v>
      </c>
    </row>
    <row r="8" spans="1:14" x14ac:dyDescent="0.25">
      <c r="H8" s="4">
        <v>7</v>
      </c>
      <c r="I8" s="4">
        <v>4</v>
      </c>
      <c r="J8" s="4">
        <v>103</v>
      </c>
      <c r="K8" s="5">
        <f t="shared" si="0"/>
        <v>9.0909090909090828E-2</v>
      </c>
      <c r="L8" s="5">
        <f t="shared" si="1"/>
        <v>-4.6363636363636402</v>
      </c>
      <c r="M8" s="6">
        <f t="shared" si="2"/>
        <v>-0.42148760330578511</v>
      </c>
      <c r="N8" s="5">
        <f t="shared" si="3"/>
        <v>8.26446280991734E-3</v>
      </c>
    </row>
    <row r="9" spans="1:14" x14ac:dyDescent="0.25">
      <c r="H9" s="4">
        <v>8</v>
      </c>
      <c r="I9" s="4">
        <v>5</v>
      </c>
      <c r="J9" s="4">
        <v>134</v>
      </c>
      <c r="K9" s="5">
        <f t="shared" si="0"/>
        <v>1.0909090909090908</v>
      </c>
      <c r="L9" s="5">
        <f t="shared" si="1"/>
        <v>26.36363636363636</v>
      </c>
      <c r="M9" s="6">
        <f t="shared" si="2"/>
        <v>28.760330578512391</v>
      </c>
      <c r="N9" s="5">
        <f t="shared" si="3"/>
        <v>1.190082644628099</v>
      </c>
    </row>
    <row r="10" spans="1:14" x14ac:dyDescent="0.25">
      <c r="H10" s="4">
        <v>9</v>
      </c>
      <c r="I10" s="4">
        <v>2</v>
      </c>
      <c r="J10" s="4">
        <v>68</v>
      </c>
      <c r="K10" s="5">
        <f t="shared" si="0"/>
        <v>-1.9090909090909092</v>
      </c>
      <c r="L10" s="5">
        <f t="shared" si="1"/>
        <v>-39.63636363636364</v>
      </c>
      <c r="M10" s="6">
        <f t="shared" si="2"/>
        <v>75.669421487603316</v>
      </c>
      <c r="N10" s="5">
        <f t="shared" si="3"/>
        <v>3.6446280991735542</v>
      </c>
    </row>
    <row r="11" spans="1:14" x14ac:dyDescent="0.25">
      <c r="H11" s="4">
        <v>10</v>
      </c>
      <c r="I11" s="4">
        <v>4</v>
      </c>
      <c r="J11" s="4">
        <v>112</v>
      </c>
      <c r="K11" s="5">
        <f t="shared" si="0"/>
        <v>9.0909090909090828E-2</v>
      </c>
      <c r="L11" s="5">
        <f t="shared" si="1"/>
        <v>4.3636363636363598</v>
      </c>
      <c r="M11" s="6">
        <f t="shared" si="2"/>
        <v>0.39669421487603235</v>
      </c>
      <c r="N11" s="5">
        <f t="shared" si="3"/>
        <v>8.26446280991734E-3</v>
      </c>
    </row>
    <row r="12" spans="1:14" x14ac:dyDescent="0.25">
      <c r="H12" s="4">
        <v>11</v>
      </c>
      <c r="I12" s="4">
        <v>6</v>
      </c>
      <c r="J12" s="4">
        <v>154</v>
      </c>
      <c r="K12" s="5">
        <f t="shared" si="0"/>
        <v>2.0909090909090908</v>
      </c>
      <c r="L12" s="5">
        <f t="shared" si="1"/>
        <v>46.36363636363636</v>
      </c>
      <c r="M12" s="6">
        <f t="shared" si="2"/>
        <v>96.942148760330568</v>
      </c>
      <c r="N12" s="5">
        <f t="shared" si="3"/>
        <v>4.3719008264462804</v>
      </c>
    </row>
    <row r="13" spans="1:14" x14ac:dyDescent="0.25">
      <c r="H13" s="4" t="s">
        <v>7</v>
      </c>
      <c r="I13" s="4">
        <f>SUM(I2:I12)</f>
        <v>43</v>
      </c>
      <c r="J13" s="4">
        <f>SUM(J2:J12)</f>
        <v>1184</v>
      </c>
      <c r="K13" s="4">
        <f t="shared" ref="K13:N13" si="4">SUM(K2:K12)</f>
        <v>0</v>
      </c>
      <c r="L13" s="4">
        <f t="shared" si="4"/>
        <v>0</v>
      </c>
      <c r="M13" s="5">
        <f t="shared" si="4"/>
        <v>809.63636363636374</v>
      </c>
      <c r="N13" s="5">
        <f t="shared" si="4"/>
        <v>32.909090909090914</v>
      </c>
    </row>
    <row r="14" spans="1:14" x14ac:dyDescent="0.25">
      <c r="H14" s="4" t="s">
        <v>8</v>
      </c>
      <c r="I14" s="5">
        <f>AVERAGE(I2:I12)</f>
        <v>3.9090909090909092</v>
      </c>
      <c r="J14" s="5">
        <f>AVERAGE(J2:J12)</f>
        <v>107.63636363636364</v>
      </c>
    </row>
    <row r="17" spans="1:8" x14ac:dyDescent="0.25">
      <c r="A17" s="43" t="s">
        <v>9</v>
      </c>
      <c r="B17" s="43"/>
      <c r="C17" s="43"/>
      <c r="D17" s="43"/>
      <c r="E17" s="43"/>
      <c r="F17" s="43"/>
      <c r="G17" s="43"/>
    </row>
    <row r="18" spans="1:8" x14ac:dyDescent="0.25">
      <c r="A18" s="43"/>
      <c r="B18" s="43"/>
      <c r="C18" s="43"/>
      <c r="D18" s="43"/>
      <c r="E18" s="43"/>
      <c r="F18" s="43"/>
      <c r="G18" s="43"/>
    </row>
    <row r="19" spans="1:8" x14ac:dyDescent="0.25">
      <c r="A19" s="43"/>
      <c r="B19" s="43"/>
      <c r="C19" s="43"/>
      <c r="D19" s="43"/>
      <c r="E19" s="43"/>
      <c r="F19" s="43"/>
      <c r="G19" s="43"/>
    </row>
    <row r="21" spans="1:8" x14ac:dyDescent="0.25">
      <c r="A21" s="47" t="s">
        <v>10</v>
      </c>
      <c r="B21" s="47"/>
      <c r="C21" s="7">
        <f>CORREL(I2:I12,J2:J12)</f>
        <v>0.9952223898568977</v>
      </c>
    </row>
    <row r="22" spans="1:8" x14ac:dyDescent="0.25">
      <c r="A22" s="43" t="s">
        <v>11</v>
      </c>
      <c r="B22" s="43"/>
      <c r="C22" s="43"/>
      <c r="D22" s="43"/>
      <c r="E22" s="43"/>
      <c r="F22" s="43"/>
      <c r="G22" s="43"/>
      <c r="H22" s="43"/>
    </row>
    <row r="23" spans="1:8" x14ac:dyDescent="0.25">
      <c r="A23" s="43"/>
      <c r="B23" s="43"/>
      <c r="C23" s="43"/>
      <c r="D23" s="43"/>
      <c r="E23" s="43"/>
      <c r="F23" s="43"/>
      <c r="G23" s="43"/>
      <c r="H23" s="43"/>
    </row>
    <row r="24" spans="1:8" x14ac:dyDescent="0.25">
      <c r="A24" s="43"/>
      <c r="B24" s="43"/>
      <c r="C24" s="43"/>
      <c r="D24" s="43"/>
      <c r="E24" s="43"/>
      <c r="F24" s="43"/>
      <c r="G24" s="43"/>
      <c r="H24" s="43"/>
    </row>
    <row r="26" spans="1:8" x14ac:dyDescent="0.25">
      <c r="A26" s="45" t="s">
        <v>12</v>
      </c>
      <c r="B26" s="45"/>
    </row>
    <row r="27" spans="1:8" x14ac:dyDescent="0.25">
      <c r="A27" s="45" t="s">
        <v>13</v>
      </c>
      <c r="B27" s="45"/>
    </row>
    <row r="28" spans="1:8" x14ac:dyDescent="0.25">
      <c r="A28" s="8" t="s">
        <v>14</v>
      </c>
      <c r="B28" s="7">
        <f>2.262/SQRT((2.262^2)+11-2)</f>
        <v>0.60204211016058162</v>
      </c>
    </row>
    <row r="29" spans="1:8" x14ac:dyDescent="0.25">
      <c r="A29" s="48" t="s">
        <v>15</v>
      </c>
      <c r="B29" s="48"/>
      <c r="C29" s="48"/>
      <c r="D29" s="48"/>
      <c r="E29" s="48"/>
      <c r="F29" s="48"/>
      <c r="G29" s="48"/>
    </row>
    <row r="30" spans="1:8" x14ac:dyDescent="0.25">
      <c r="A30" s="48"/>
      <c r="B30" s="48"/>
      <c r="C30" s="48"/>
      <c r="D30" s="48"/>
      <c r="E30" s="48"/>
      <c r="F30" s="48"/>
      <c r="G30" s="48"/>
    </row>
    <row r="32" spans="1:8" x14ac:dyDescent="0.25">
      <c r="A32" s="43" t="s">
        <v>16</v>
      </c>
      <c r="B32" s="43"/>
      <c r="C32" s="43"/>
      <c r="D32" s="43"/>
      <c r="E32" s="43"/>
      <c r="F32" s="43"/>
      <c r="G32" s="43"/>
      <c r="H32" s="43"/>
    </row>
    <row r="33" spans="1:8" x14ac:dyDescent="0.25">
      <c r="A33" s="43"/>
      <c r="B33" s="43"/>
      <c r="C33" s="43"/>
      <c r="D33" s="43"/>
      <c r="E33" s="43"/>
      <c r="F33" s="43"/>
      <c r="G33" s="43"/>
      <c r="H33" s="43"/>
    </row>
    <row r="34" spans="1:8" ht="17.25" x14ac:dyDescent="0.25">
      <c r="A34" s="9" t="s">
        <v>17</v>
      </c>
    </row>
    <row r="35" spans="1:8" x14ac:dyDescent="0.25">
      <c r="A35" s="8" t="s">
        <v>18</v>
      </c>
    </row>
    <row r="36" spans="1:8" x14ac:dyDescent="0.25">
      <c r="A36" s="44" t="s">
        <v>19</v>
      </c>
      <c r="B36" s="44"/>
    </row>
    <row r="38" spans="1:8" x14ac:dyDescent="0.25">
      <c r="A38" s="9" t="s">
        <v>20</v>
      </c>
      <c r="B38" s="9">
        <f>M13/N13</f>
        <v>24.60220994475138</v>
      </c>
    </row>
    <row r="39" spans="1:8" x14ac:dyDescent="0.25">
      <c r="A39" s="45" t="s">
        <v>21</v>
      </c>
      <c r="B39" s="45"/>
      <c r="C39" s="10">
        <f>J14-((B38)*(I14))</f>
        <v>11.464088397790064</v>
      </c>
    </row>
    <row r="40" spans="1:8" ht="18" x14ac:dyDescent="0.35">
      <c r="A40" s="9" t="s">
        <v>22</v>
      </c>
      <c r="B40" s="9"/>
      <c r="C40" s="46" t="s">
        <v>23</v>
      </c>
      <c r="D40" s="46"/>
    </row>
  </sheetData>
  <mergeCells count="10">
    <mergeCell ref="A32:H33"/>
    <mergeCell ref="A36:B36"/>
    <mergeCell ref="A39:B39"/>
    <mergeCell ref="C40:D40"/>
    <mergeCell ref="A17:G19"/>
    <mergeCell ref="A21:B21"/>
    <mergeCell ref="A22:H24"/>
    <mergeCell ref="A26:B26"/>
    <mergeCell ref="A27:B27"/>
    <mergeCell ref="A29:G3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showGridLines="0" workbookViewId="0">
      <selection activeCell="A25" sqref="A25"/>
    </sheetView>
  </sheetViews>
  <sheetFormatPr defaultRowHeight="12.75" x14ac:dyDescent="0.2"/>
  <cols>
    <col min="1" max="1" width="22" style="13" bestFit="1" customWidth="1"/>
    <col min="2" max="2" width="12.28515625" style="13" bestFit="1" customWidth="1"/>
    <col min="3" max="3" width="9.5703125" style="13" bestFit="1" customWidth="1"/>
    <col min="4" max="4" width="11.7109375" style="13" bestFit="1" customWidth="1"/>
    <col min="5" max="5" width="8.42578125" style="13" customWidth="1"/>
    <col min="6" max="6" width="10" style="13" bestFit="1" customWidth="1"/>
    <col min="7" max="7" width="10.42578125" style="13" bestFit="1" customWidth="1"/>
    <col min="8" max="16384" width="9.140625" style="13"/>
  </cols>
  <sheetData>
    <row r="2" spans="1:9" ht="15" x14ac:dyDescent="0.2">
      <c r="A2" s="42" t="s">
        <v>49</v>
      </c>
    </row>
    <row r="4" spans="1:9" x14ac:dyDescent="0.2">
      <c r="B4" s="40" t="s">
        <v>48</v>
      </c>
      <c r="C4" s="39">
        <v>0.99046760527247479</v>
      </c>
      <c r="D4" s="34" t="s">
        <v>47</v>
      </c>
      <c r="E4" s="41">
        <v>11</v>
      </c>
    </row>
    <row r="5" spans="1:9" x14ac:dyDescent="0.2">
      <c r="B5" s="40" t="s">
        <v>46</v>
      </c>
      <c r="C5" s="39">
        <v>0.9952223898568977</v>
      </c>
      <c r="D5" s="34" t="s">
        <v>45</v>
      </c>
      <c r="E5" s="41">
        <v>1</v>
      </c>
    </row>
    <row r="6" spans="1:9" x14ac:dyDescent="0.2">
      <c r="B6" s="40" t="s">
        <v>44</v>
      </c>
      <c r="C6" s="39">
        <v>4.6152122553640593</v>
      </c>
      <c r="D6" s="34" t="s">
        <v>43</v>
      </c>
      <c r="E6" s="38" t="s">
        <v>2</v>
      </c>
    </row>
    <row r="8" spans="1:9" x14ac:dyDescent="0.2">
      <c r="A8" s="13" t="s">
        <v>42</v>
      </c>
    </row>
    <row r="9" spans="1:9" x14ac:dyDescent="0.2">
      <c r="A9" s="24" t="s">
        <v>41</v>
      </c>
      <c r="B9" s="24" t="s">
        <v>40</v>
      </c>
      <c r="C9" s="37" t="s">
        <v>39</v>
      </c>
      <c r="D9" s="24" t="s">
        <v>38</v>
      </c>
      <c r="E9" s="24" t="s">
        <v>37</v>
      </c>
      <c r="F9" s="24" t="s">
        <v>27</v>
      </c>
    </row>
    <row r="10" spans="1:9" x14ac:dyDescent="0.2">
      <c r="A10" s="34" t="s">
        <v>36</v>
      </c>
      <c r="B10" s="33">
        <v>19918.843797086891</v>
      </c>
      <c r="C10" s="32">
        <v>1</v>
      </c>
      <c r="D10" s="22">
        <v>19918.843797086891</v>
      </c>
      <c r="E10" s="36">
        <v>935.14890038199781</v>
      </c>
      <c r="F10" s="35">
        <v>2.0935781782416206E-10</v>
      </c>
    </row>
    <row r="11" spans="1:9" x14ac:dyDescent="0.2">
      <c r="A11" s="34" t="s">
        <v>35</v>
      </c>
      <c r="B11" s="33">
        <v>191.70165745856346</v>
      </c>
      <c r="C11" s="32">
        <v>9</v>
      </c>
      <c r="D11" s="22">
        <v>21.300184162062607</v>
      </c>
    </row>
    <row r="12" spans="1:9" x14ac:dyDescent="0.2">
      <c r="A12" s="31" t="s">
        <v>34</v>
      </c>
      <c r="B12" s="30">
        <v>20110.545454545456</v>
      </c>
      <c r="C12" s="29">
        <v>10</v>
      </c>
      <c r="D12" s="28"/>
      <c r="E12" s="28"/>
      <c r="F12" s="28"/>
    </row>
    <row r="15" spans="1:9" x14ac:dyDescent="0.2">
      <c r="A15" s="13" t="s">
        <v>33</v>
      </c>
      <c r="D15" s="14"/>
      <c r="F15" s="27" t="s">
        <v>32</v>
      </c>
      <c r="G15" s="26"/>
      <c r="H15" s="14"/>
      <c r="I15" s="14"/>
    </row>
    <row r="16" spans="1:9" x14ac:dyDescent="0.2">
      <c r="A16" s="24" t="s">
        <v>31</v>
      </c>
      <c r="B16" s="24" t="s">
        <v>30</v>
      </c>
      <c r="C16" s="24" t="s">
        <v>29</v>
      </c>
      <c r="D16" s="25" t="s">
        <v>28</v>
      </c>
      <c r="E16" s="24" t="s">
        <v>27</v>
      </c>
      <c r="F16" s="24" t="s">
        <v>26</v>
      </c>
      <c r="G16" s="24" t="s">
        <v>25</v>
      </c>
      <c r="H16" s="14"/>
      <c r="I16" s="14"/>
    </row>
    <row r="17" spans="1:9" x14ac:dyDescent="0.2">
      <c r="A17" s="23" t="s">
        <v>24</v>
      </c>
      <c r="B17" s="20">
        <v>11.46408839779005</v>
      </c>
      <c r="C17" s="22">
        <v>3.4390257102617583</v>
      </c>
      <c r="D17" s="14">
        <v>3.3335279708965802</v>
      </c>
      <c r="E17" s="21">
        <v>8.7498131394979708E-3</v>
      </c>
      <c r="F17" s="20">
        <v>3.6844717701784262</v>
      </c>
      <c r="G17" s="20">
        <v>19.243705025401674</v>
      </c>
      <c r="H17" s="14"/>
      <c r="I17" s="14"/>
    </row>
    <row r="18" spans="1:9" x14ac:dyDescent="0.2">
      <c r="A18" s="19" t="s">
        <v>1</v>
      </c>
      <c r="B18" s="15">
        <v>24.602209944751383</v>
      </c>
      <c r="C18" s="18">
        <v>0.80451424172947283</v>
      </c>
      <c r="D18" s="17">
        <v>30.580204387511838</v>
      </c>
      <c r="E18" s="16">
        <v>2.0935781782416206E-10</v>
      </c>
      <c r="F18" s="15">
        <v>22.782272293970465</v>
      </c>
      <c r="G18" s="15">
        <v>26.422147595532302</v>
      </c>
      <c r="H18" s="14"/>
      <c r="I18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MegaStat Output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Anya</dc:creator>
  <cp:lastModifiedBy>ISOM</cp:lastModifiedBy>
  <dcterms:created xsi:type="dcterms:W3CDTF">2011-10-17T21:23:47Z</dcterms:created>
  <dcterms:modified xsi:type="dcterms:W3CDTF">2011-12-08T01:46:15Z</dcterms:modified>
</cp:coreProperties>
</file>